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28841438_085D_410C_B470_53CB19D04B13_.wvu.PrintArea" localSheetId="0" hidden="1">'ANEXA 1'!$A$1:$E$111</definedName>
    <definedName name="Z_28841438_085D_410C_B470_53CB19D04B13_.wvu.PrintTitles" localSheetId="0" hidden="1">'ANEXA 1'!$14:$16</definedName>
    <definedName name="Z_660EA6C0_931A_46C7_B07C_58247F8549EC_.wvu.PrintArea" localSheetId="0" hidden="1">'ANEXA 1'!$A$1:$E$111</definedName>
    <definedName name="Z_660EA6C0_931A_46C7_B07C_58247F8549EC_.wvu.PrintTitles" localSheetId="0" hidden="1">'ANEXA 1'!$14:$16</definedName>
    <definedName name="Z_7F59F551_707E_42BB_AFC3_D2FCE9F05F58_.wvu.PrintArea" localSheetId="0" hidden="1">'ANEXA 1'!$A$1:$E$111</definedName>
    <definedName name="Z_7F59F551_707E_42BB_AFC3_D2FCE9F05F58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6" i="1"/>
  <c r="E44" i="1"/>
  <c r="E43" i="1"/>
  <c r="E49" i="1" s="1"/>
  <c r="D40" i="1"/>
  <c r="D53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F26" i="1"/>
  <c r="E26" i="1"/>
  <c r="E25" i="1"/>
  <c r="G26" i="1" s="1"/>
  <c r="F24" i="1"/>
  <c r="E23" i="1"/>
  <c r="G24" i="1" s="1"/>
  <c r="E22" i="1"/>
  <c r="E21" i="1"/>
  <c r="E20" i="1"/>
  <c r="E19" i="1"/>
  <c r="E27" i="1" l="1"/>
  <c r="E81" i="1"/>
  <c r="D54" i="1"/>
  <c r="D82" i="1" s="1"/>
  <c r="D90" i="1" s="1"/>
  <c r="E53" i="1"/>
  <c r="E54" i="1" s="1"/>
  <c r="E82" i="1" s="1"/>
  <c r="E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<sst xmlns="http://schemas.openxmlformats.org/spreadsheetml/2006/main" count="112" uniqueCount="112">
  <si>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MARAMURES</t>
  </si>
  <si>
    <t>ADRESA: BAIA MARE, STR. GH. BILASCU, NR.22A</t>
  </si>
  <si>
    <t>Număr telefon:  0262215207</t>
  </si>
  <si>
    <t>COD DE ÎNREGISTRARE FISCALĂ:  11320493</t>
  </si>
  <si>
    <t>CODUL ACTIVITĂŢII CAEN: 8430</t>
  </si>
  <si>
    <t>BILANŢ</t>
  </si>
  <si>
    <t>la  data  de  30  IUNIE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</si>
  <si>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</si>
  <si>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</si>
  <si>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</si>
  <si>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</si>
  <si>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</si>
  <si>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</si>
  <si>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</si>
  <si>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</si>
  <si>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</si>
  <si>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</si>
  <si>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</si>
  <si>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</si>
  <si>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</si>
  <si>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</si>
  <si>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</si>
  <si>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</si>
  <si>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</si>
  <si>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</si>
  <si>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</si>
  <si>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</si>
  <si>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</si>
  <si>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</si>
  <si>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</si>
  <si>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</si>
  <si>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</si>
  <si>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</si>
  <si>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</si>
  <si>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</si>
  <si>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</si>
  <si>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</si>
  <si>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</si>
  <si>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</si>
  <si>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</si>
  <si>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</si>
  <si>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</si>
  <si>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</si>
  <si>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</si>
  <si>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</si>
  <si>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</si>
  <si>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</si>
  <si>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</si>
  <si>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</si>
  <si>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</si>
  <si>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</si>
  <si>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</si>
  <si>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</si>
  <si>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</si>
  <si>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</si>
  <si>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</si>
  <si>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</si>
  <si>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</si>
  <si>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</si>
  <si>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</si>
  <si>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</si>
  <si>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</si>
  <si>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</si>
  <si>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</si>
  <si>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</si>
  <si>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</si>
  <si>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</si>
  <si>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</si>
  <si>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</si>
  <si>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</si>
  <si>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</si>
  <si>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</si>
  <si>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</si>
  <si>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</si>
  <si>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</si>
  <si>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</si>
  <si>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</si>
  <si>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</si>
  <si>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</si>
  <si>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</si>
  <si>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</si>
  <si>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</si>
  <si>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</si>
  <si>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</si>
  <si>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</si>
  <si>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</si>
  <si>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</si>
  <si>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</si>
  <si>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</si>
  <si>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</si>
  <si>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</si>
  <si>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</si>
  <si>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</si>
  <si>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</si>
  <si>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</si>
  <si>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</si>
  <si>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</si>
  <si>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</si>
  <si>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</si>
  <si>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</si>
  <si>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</si>
  <si>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</si>
  <si>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</si>
  <si>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</si>
  <si>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</si>
  <si>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</si>
  <si>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</si>
  <si>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</si>
  <si>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</si>
  <si>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</si>
  <si>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 xml:space="preserve"> 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</si>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</sst>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</cellXfs>
  <cellStyles count="46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 9" xfId="33"/>
    <cellStyle name="Normal_vaslui, bilant 30.06.2007" xfId="2"/>
    <cellStyle name="Note 2" xfId="34"/>
    <cellStyle name="Note 2 2" xfId="35"/>
    <cellStyle name="Percent 2" xfId="36"/>
    <cellStyle name="Percent 2 2" xfId="37"/>
    <cellStyle name="Percent 3" xfId="38"/>
    <cellStyle name="Percent 3 2" xfId="39"/>
    <cellStyle name="Status" xfId="40"/>
    <cellStyle name="Style 1" xfId="41"/>
    <cellStyle name="Style 1 2" xfId="42"/>
    <cellStyle name="Style 1_INFLUENTE CA" xfId="43"/>
    <cellStyle name="Text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21\MM%20BILANT%20IUNIE%20%202021%20(1)%20verificat%20de%20d%20na%20Birau%20modif%20dializa%20si%20cont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21373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C17">
            <v>13708463</v>
          </cell>
        </row>
        <row r="18">
          <cell r="C18">
            <v>237236966</v>
          </cell>
        </row>
        <row r="21">
          <cell r="D21">
            <v>39463</v>
          </cell>
        </row>
        <row r="23">
          <cell r="D23">
            <v>118387</v>
          </cell>
        </row>
        <row r="27">
          <cell r="C27">
            <v>1011476</v>
          </cell>
        </row>
        <row r="28">
          <cell r="C28">
            <v>365839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1270622</v>
          </cell>
        </row>
        <row r="35">
          <cell r="C35">
            <v>225920</v>
          </cell>
        </row>
        <row r="36">
          <cell r="C36">
            <v>27143</v>
          </cell>
        </row>
        <row r="37">
          <cell r="C37">
            <v>0</v>
          </cell>
        </row>
        <row r="48">
          <cell r="D48">
            <v>1007442</v>
          </cell>
        </row>
        <row r="49">
          <cell r="D49">
            <v>365839</v>
          </cell>
        </row>
        <row r="52">
          <cell r="D52">
            <v>1025330</v>
          </cell>
        </row>
        <row r="53">
          <cell r="D53">
            <v>80555</v>
          </cell>
        </row>
        <row r="54">
          <cell r="D54">
            <v>1247147</v>
          </cell>
        </row>
        <row r="55">
          <cell r="D55">
            <v>225920</v>
          </cell>
        </row>
        <row r="56">
          <cell r="D56">
            <v>18067</v>
          </cell>
        </row>
        <row r="69">
          <cell r="C69">
            <v>502</v>
          </cell>
        </row>
        <row r="73">
          <cell r="C73">
            <v>595737</v>
          </cell>
        </row>
        <row r="77">
          <cell r="D77">
            <v>48593572</v>
          </cell>
        </row>
        <row r="81">
          <cell r="C81">
            <v>0</v>
          </cell>
        </row>
        <row r="82">
          <cell r="C82">
            <v>149154</v>
          </cell>
        </row>
        <row r="83">
          <cell r="C83">
            <v>0</v>
          </cell>
        </row>
        <row r="85">
          <cell r="D85">
            <v>286168</v>
          </cell>
        </row>
        <row r="89">
          <cell r="D89">
            <v>1943</v>
          </cell>
        </row>
        <row r="90">
          <cell r="D90">
            <v>21183</v>
          </cell>
        </row>
        <row r="93">
          <cell r="C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123398</v>
          </cell>
        </row>
        <row r="96">
          <cell r="C96">
            <v>0</v>
          </cell>
        </row>
        <row r="97">
          <cell r="C97">
            <v>0</v>
          </cell>
          <cell r="D97">
            <v>47117</v>
          </cell>
        </row>
        <row r="98">
          <cell r="C98">
            <v>0</v>
          </cell>
        </row>
        <row r="99">
          <cell r="C99">
            <v>0</v>
          </cell>
          <cell r="D99">
            <v>10669</v>
          </cell>
        </row>
        <row r="101">
          <cell r="C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32170</v>
          </cell>
        </row>
        <row r="105">
          <cell r="C105">
            <v>0</v>
          </cell>
        </row>
        <row r="112">
          <cell r="C112">
            <v>447602</v>
          </cell>
        </row>
        <row r="113">
          <cell r="C113">
            <v>2068039</v>
          </cell>
        </row>
        <row r="114">
          <cell r="D114">
            <v>8110356</v>
          </cell>
        </row>
        <row r="115">
          <cell r="D115">
            <v>34166261</v>
          </cell>
        </row>
        <row r="116">
          <cell r="D116">
            <v>1014</v>
          </cell>
        </row>
        <row r="117">
          <cell r="D117">
            <v>7166</v>
          </cell>
        </row>
        <row r="118">
          <cell r="C118">
            <v>126156217</v>
          </cell>
        </row>
        <row r="120">
          <cell r="C120">
            <v>0</v>
          </cell>
        </row>
        <row r="121">
          <cell r="C121">
            <v>3796</v>
          </cell>
        </row>
        <row r="124">
          <cell r="C124">
            <v>25671838</v>
          </cell>
        </row>
        <row r="146">
          <cell r="C146">
            <v>889</v>
          </cell>
        </row>
        <row r="147">
          <cell r="C147">
            <v>0</v>
          </cell>
        </row>
        <row r="149">
          <cell r="C149">
            <v>26760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3923</v>
          </cell>
        </row>
        <row r="156">
          <cell r="C156">
            <v>21183</v>
          </cell>
        </row>
        <row r="157">
          <cell r="C157">
            <v>55882</v>
          </cell>
        </row>
        <row r="158">
          <cell r="C158">
            <v>219087033</v>
          </cell>
        </row>
        <row r="162">
          <cell r="D162">
            <v>531389109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4"/>
  <sheetViews>
    <sheetView showZeros="0" tabSelected="1" topLeftCell="A88" zoomScaleNormal="100" zoomScaleSheetLayoutView="100" workbookViewId="0">
      <selection activeCell="D101" sqref="D101:E101"/>
    </sheetView>
  </sheetViews>
  <sheetFormatPr defaultColWidth="9.140625"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4482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4034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75952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73154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11120064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11093217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1953535</v>
      </c>
      <c r="E25" s="50">
        <f>+'[1]SOLDURI BILANT'!C83+'[1]SOLDURI BILANT'!C113+'[1]SOLDURI BILANT'!C93-'[1]SOLDURI BILANT'!D128</f>
        <v>2068039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1953535</v>
      </c>
      <c r="E26" s="60">
        <f>+'[1]SOLDURI BILANT'!C83+'[1]SOLDURI BILANT'!C113-'[1]SOLDURI BILANT'!D128</f>
        <v>2068039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13154033</v>
      </c>
      <c r="E27" s="63">
        <f>E19+E20+E21+E22+E23+E25</f>
        <v>13238444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596466</v>
      </c>
      <c r="E29" s="50">
        <f>+'[1]SOLDURI BILANT'!C68+'[1]SOLDURI BILANT'!C69+'[1]SOLDURI BILANT'!C70+'[1]SOLDURI BILANT'!C71+'[1]SOLDURI BILANT'!C72+'[1]SOLDURI BILANT'!C73+'[1]SOLDURI BILANT'!C74+'[1]SOLDURI BILANT'!C75</f>
        <v>596239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17990454</v>
      </c>
      <c r="E31" s="50">
        <f>+'[1]SOLDURI BILANT'!C39+'[1]SOLDURI BILANT'!C41+'[1]SOLDURI BILANT'!C80+'[1]SOLDURI BILANT'!C81+'[1]SOLDURI BILANT'!C82+'[1]SOLDURI BILANT'!C87+'[1]SOLDURI BILANT'!C112+'[1]SOLDURI BILANT'!C124+'[1]SOLDURI BILANT'!C91-'[1]SOLDURI BILANT'!D91</f>
        <v>26268594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449194</v>
      </c>
      <c r="E33" s="50">
        <f>+'[1]SOLDURI BILANT'!C39+'[1]SOLDURI BILANT'!C41+'[1]SOLDURI BILANT'!C80+'[1]SOLDURI BILANT'!C81+'[1]SOLDURI BILANT'!C82+'[1]SOLDURI BILANT'!C112-'[1]SOLDURI BILANT'!D127</f>
        <v>596756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122180930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126156217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122180930</v>
      </c>
      <c r="E36" s="60">
        <f>+'[1]SOLDURI BILANT'!C118-'[1]SOLDURI BILANT'!D129</f>
        <v>126156217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BILANT'!C123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>
        <f>'[1]SOLDURI BILANT'!C120</f>
        <v>0</v>
      </c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140171384</v>
      </c>
      <c r="E40" s="77">
        <f>E31+E35+E37+E39</f>
        <v>152424811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68385</v>
      </c>
      <c r="E43" s="50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-312245305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32305</v>
      </c>
      <c r="E44" s="50">
        <f>+'[1]SOLDURI BILANT'!C141+'[1]SOLDURI BILANT'!C148+'[1]SOLDURI BILANT'!C149+'[1]SOLDURI BILANT'!C150+'[1]SOLDURI BILANT'!C151+'[1]SOLDURI BILANT'!C152+'[1]SOLDURI BILANT'!C154</f>
        <v>30683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21183</v>
      </c>
      <c r="E46" s="75">
        <f>+'[1]SOLDURI BILANT'!C132+'[1]SOLDURI BILANT'!C147+'[1]SOLDURI BILANT'!C156+'[1]SOLDURI BILANT'!C133+'[1]SOLDURI BILANT'!D136+'[1]SOLDURI BILANT'!D138+'[1]SOLDURI BILANT'!C135</f>
        <v>21183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BILANT'!C142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121873</v>
      </c>
      <c r="E49" s="77">
        <f>E43+E44+E46+E47</f>
        <v>-312193439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6599</v>
      </c>
      <c r="E52" s="50">
        <f>+'[1]SOLDURI BILANT'!C121</f>
        <v>3796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140896322</v>
      </c>
      <c r="E53" s="77">
        <f>E29+E40+E41+E49+E50+E52+E51</f>
        <v>-159168593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154050355</v>
      </c>
      <c r="E54" s="77">
        <f>E27+E53</f>
        <v>-145930149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6608</v>
      </c>
      <c r="E57" s="50">
        <f>+'[1]SOLDURI BILANT'!D92+'[1]SOLDURI BILANT'!D116+'[1]SOLDURI BILANT'!D117</f>
        <v>8180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>
        <v>1014</v>
      </c>
      <c r="E58" s="50">
        <f>+'[1]SOLDURI BILANT'!D116</f>
        <v>1014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151894</v>
      </c>
      <c r="E60" s="84">
        <f>+'[1]SOLDURI BILANT'!D22+'[1]SOLDURI BILANT'!D23</f>
        <v>118387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158502</v>
      </c>
      <c r="E61" s="77">
        <f>E57+E59+E60</f>
        <v>126567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86.25" x14ac:dyDescent="0.2">
      <c r="A63" s="43">
        <v>47</v>
      </c>
      <c r="B63" s="53" t="s">
        <v>77</v>
      </c>
      <c r="C63" s="45">
        <v>60</v>
      </c>
      <c r="D63" s="49">
        <v>154586394</v>
      </c>
      <c r="E63" s="50">
        <f>+'[1]SOLDURI BILANT'!D77+'[1]SOLDURI BILANT'!D78+'[1]SOLDURI BILANT'!D79+'[1]SOLDURI BILANT'!D114+'[1]SOLDURI BILANT'!D125+'[1]SOLDURI BILANT'!D84+'[1]SOLDURI BILANT'!D115+'[1]SOLDURI BILANT'!D124</f>
        <v>90870189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127606373</v>
      </c>
      <c r="E65" s="75">
        <f>+'[1]SOLDURI BILANT'!D77+'[1]SOLDURI BILANT'!D78+'[1]SOLDURI BILANT'!D79+'[1]SOLDURI BILANT'!D84+'[1]SOLDURI BILANT'!D114</f>
        <v>56703928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527902816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213354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183286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181184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BILANT'!D123+'[1]SOLDURI BILANT'!D111+'[1]SOLDURI BILANT'!D109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>
        <f>'[1]SOLDURI BILANT'!D143</f>
        <v>0</v>
      </c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316208</v>
      </c>
      <c r="E75" s="50">
        <f>+'[1]SOLDURI BILANT'!D85+'[1]SOLDURI BILANT'!D86+'[1]SOLDURI BILANT'!D88+'[1]SOLDURI BILANT'!D89+'[1]SOLDURI BILANT'!D90</f>
        <v>309294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BILANT'!D122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39463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682805418</v>
      </c>
      <c r="E80" s="77">
        <f>E63+E67+E71+E73+E74+E75+E76+E78+E79</f>
        <v>91432300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682963920</v>
      </c>
      <c r="E81" s="77">
        <f>E61+E80</f>
        <v>91558867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-528913565</v>
      </c>
      <c r="E82" s="96">
        <f>E54-E81</f>
        <v>-237489016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customHeight="1" x14ac:dyDescent="0.25">
      <c r="A84" s="43">
        <v>68</v>
      </c>
      <c r="B84" s="53" t="s">
        <v>102</v>
      </c>
      <c r="C84" s="45">
        <v>84</v>
      </c>
      <c r="D84" s="49">
        <v>13456413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>
        <v>1555591</v>
      </c>
      <c r="E85" s="50">
        <f>+'[1]SOLDURI BILANT'!D17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/>
      <c r="E86" s="50">
        <f>+'[1]SOLDURI BILANT'!C17</f>
        <v>13708463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543925569</v>
      </c>
      <c r="E88" s="50">
        <f>+'[1]SOLDURI BILANT'!C18</f>
        <v>237236966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-528913565</v>
      </c>
      <c r="E89" s="100">
        <f>E84+E85-E86+E87-E88</f>
        <v>-237489016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1:7" s="4" customFormat="1" ht="15" customHeight="1" x14ac:dyDescent="0.2">
      <c r="A97" s="16"/>
      <c r="B97" s="115"/>
      <c r="C97" s="116"/>
      <c r="D97" s="117"/>
      <c r="E97" s="118"/>
      <c r="F97" s="16"/>
      <c r="G97" s="16"/>
    </row>
    <row r="98" spans="1:7" s="4" customFormat="1" ht="15.75" customHeight="1" x14ac:dyDescent="0.2">
      <c r="A98" s="16"/>
      <c r="B98" s="117"/>
      <c r="C98" s="116"/>
      <c r="D98" s="117"/>
      <c r="E98" s="118"/>
      <c r="F98" s="16"/>
      <c r="G98" s="16"/>
    </row>
    <row r="99" spans="1:7" s="4" customFormat="1" ht="15.75" customHeight="1" x14ac:dyDescent="0.25">
      <c r="A99" s="16"/>
      <c r="B99" s="119"/>
      <c r="C99" s="116"/>
      <c r="D99" s="120"/>
      <c r="E99" s="120"/>
      <c r="F99" s="16"/>
      <c r="G99" s="16"/>
    </row>
    <row r="100" spans="1:7" s="4" customFormat="1" ht="15" customHeight="1" x14ac:dyDescent="0.25">
      <c r="A100" s="16"/>
      <c r="B100" s="121"/>
      <c r="C100" s="122"/>
      <c r="D100" s="123"/>
      <c r="E100" s="124"/>
      <c r="F100" s="16"/>
      <c r="G100" s="16"/>
    </row>
    <row r="101" spans="1:7" s="4" customFormat="1" ht="14.25" customHeight="1" x14ac:dyDescent="0.25">
      <c r="A101" s="16"/>
      <c r="B101" s="125"/>
      <c r="C101" s="122"/>
      <c r="D101" s="120"/>
      <c r="E101" s="120"/>
      <c r="F101" s="16"/>
      <c r="G101" s="16"/>
    </row>
    <row r="102" spans="1:7" s="4" customFormat="1" ht="15.75" customHeight="1" x14ac:dyDescent="0.2">
      <c r="A102" s="16"/>
      <c r="B102" s="126"/>
      <c r="C102" s="122"/>
      <c r="D102" s="126"/>
      <c r="E102" s="118"/>
      <c r="F102" s="16"/>
      <c r="G102" s="16"/>
    </row>
    <row r="103" spans="1:7" s="4" customFormat="1" ht="15.75" customHeight="1" x14ac:dyDescent="0.2">
      <c r="A103" s="16"/>
      <c r="B103" s="126"/>
      <c r="C103" s="127"/>
      <c r="D103" s="126"/>
      <c r="E103" s="118"/>
      <c r="F103" s="16"/>
      <c r="G103" s="16"/>
    </row>
    <row r="104" spans="1:7" s="4" customFormat="1" ht="15" customHeight="1" x14ac:dyDescent="0.2">
      <c r="A104" s="16"/>
      <c r="B104" s="117"/>
      <c r="C104" s="116"/>
      <c r="D104" s="117"/>
      <c r="E104" s="118"/>
      <c r="F104" s="16"/>
      <c r="G104" s="16"/>
    </row>
    <row r="105" spans="1:7" s="4" customFormat="1" ht="15.75" customHeight="1" x14ac:dyDescent="0.2">
      <c r="A105" s="16"/>
      <c r="B105" s="117"/>
      <c r="C105" s="116"/>
      <c r="D105" s="117"/>
      <c r="E105" s="118"/>
      <c r="F105" s="16"/>
      <c r="G105" s="16"/>
    </row>
    <row r="106" spans="1:7" s="4" customFormat="1" ht="15.75" customHeight="1" x14ac:dyDescent="0.2">
      <c r="A106" s="16"/>
      <c r="B106" s="117"/>
      <c r="C106" s="116"/>
      <c r="D106" s="117"/>
      <c r="E106" s="118"/>
      <c r="F106" s="16"/>
      <c r="G106" s="16"/>
    </row>
    <row r="107" spans="1:7" s="4" customFormat="1" ht="15.75" customHeight="1" x14ac:dyDescent="0.2">
      <c r="A107" s="16"/>
      <c r="B107" s="117"/>
      <c r="C107" s="116"/>
      <c r="D107" s="117"/>
      <c r="E107" s="118"/>
      <c r="F107" s="16"/>
      <c r="G107" s="16"/>
    </row>
    <row r="108" spans="1:7" s="4" customFormat="1" ht="15.75" customHeight="1" x14ac:dyDescent="0.2">
      <c r="A108" s="16"/>
      <c r="B108" s="117"/>
      <c r="C108" s="116"/>
      <c r="D108" s="117"/>
      <c r="E108" s="118"/>
      <c r="F108" s="16"/>
      <c r="G108" s="16"/>
    </row>
    <row r="109" spans="1:7" s="4" customFormat="1" ht="15.75" customHeight="1" x14ac:dyDescent="0.2">
      <c r="A109" s="16"/>
      <c r="B109" s="117"/>
      <c r="C109" s="116"/>
      <c r="D109" s="117"/>
      <c r="E109" s="118"/>
      <c r="F109" s="16"/>
      <c r="G109" s="16"/>
    </row>
    <row r="110" spans="1:7" s="4" customFormat="1" ht="12.75" x14ac:dyDescent="0.2">
      <c r="A110" s="16"/>
      <c r="B110" s="117"/>
      <c r="C110" s="116"/>
      <c r="D110" s="117"/>
      <c r="E110" s="118"/>
      <c r="F110" s="16"/>
      <c r="G110" s="16"/>
    </row>
    <row r="111" spans="1:7" s="4" customFormat="1" ht="12.75" x14ac:dyDescent="0.2">
      <c r="A111" s="16"/>
      <c r="B111" s="117"/>
      <c r="C111" s="116"/>
      <c r="D111" s="117"/>
      <c r="E111" s="118"/>
      <c r="F111" s="16"/>
      <c r="G111" s="16"/>
    </row>
    <row r="112" spans="1:7" x14ac:dyDescent="0.25">
      <c r="B112" s="16"/>
      <c r="C112" s="103"/>
      <c r="D112" s="16"/>
      <c r="E112" s="128"/>
      <c r="F112" s="129"/>
      <c r="G112" s="129"/>
    </row>
    <row r="113" spans="2:7" x14ac:dyDescent="0.25">
      <c r="B113" s="16"/>
      <c r="C113" s="103"/>
      <c r="D113" s="16"/>
      <c r="E113" s="128"/>
      <c r="F113" s="129"/>
      <c r="G113" s="129"/>
    </row>
    <row r="114" spans="2:7" x14ac:dyDescent="0.25">
      <c r="B114" s="16"/>
      <c r="C114" s="103"/>
      <c r="D114" s="16"/>
      <c r="E114" s="128"/>
      <c r="F114" s="129"/>
      <c r="G114" s="129"/>
    </row>
  </sheetData>
  <sheetProtection password="CFDD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2021-09-07T13:02:39Z</dcterms:created>
  <dcterms:modified xsi:type="dcterms:W3CDTF">2021-09-07T13:04:01Z</dcterms:modified>
</cp:coreProperties>
</file>